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theme/theme1.xml" ContentType="application/vnd.openxmlformats-officedocument.theme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usgleichsbehältervolumen" sheetId="1" state="visible" r:id="rId3"/>
    <sheet name="Bremshebelübersetzung" sheetId="2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Unbekannter Autor</author>
  </authors>
  <commentList>
    <comment ref="B1" authorId="0">
      <text>
        <r>
          <rPr>
            <sz val="10"/>
            <rFont val="Arial"/>
            <family val="2"/>
          </rPr>
          <t xml:space="preserve">Druck, der im System erzeugt werden soll</t>
        </r>
      </text>
    </comment>
    <comment ref="C1" authorId="0">
      <text>
        <r>
          <rPr>
            <sz val="10"/>
            <rFont val="Arial"/>
            <family val="2"/>
          </rPr>
          <t xml:space="preserve">Durchmesser des Kolbens im Hauptbremszylinder	</t>
        </r>
      </text>
    </comment>
    <comment ref="D1" authorId="0">
      <text>
        <r>
          <rPr>
            <sz val="10"/>
            <rFont val="Arial"/>
            <family val="2"/>
          </rPr>
          <t xml:space="preserve">Abstand Hebeldrehpunkt-Kolbenkontaktpunkt.
Typische Werte für Axialpumpen: 25 mm, für Radialpumpen 16 bis 20 mm.</t>
        </r>
      </text>
    </comment>
    <comment ref="E1" authorId="0">
      <text>
        <r>
          <rPr>
            <sz val="10"/>
            <rFont val="Arial"/>
            <family val="2"/>
          </rPr>
          <t xml:space="preserve">Abstand Hebeldrehpunkt-Mitte Hand
Typische Werte für sehr kurze Hebel: 75 mm,
Kurze Hebel: 100 mm,
Lange Hebel: 120 -135 mm</t>
        </r>
      </text>
    </comment>
    <comment ref="F1" authorId="0">
      <text>
        <r>
          <rPr>
            <sz val="10"/>
            <rFont val="Arial"/>
            <family val="2"/>
          </rPr>
          <t xml:space="preserve">Mechanisches Übersetzungsverhältnis des Hebels</t>
        </r>
      </text>
    </comment>
    <comment ref="G1" authorId="0">
      <text>
        <r>
          <rPr>
            <sz val="10"/>
            <rFont val="Arial"/>
            <family val="2"/>
          </rPr>
          <t xml:space="preserve">Kraft, die auf den Kolben wirkt</t>
        </r>
      </text>
    </comment>
    <comment ref="H1" authorId="0">
      <text>
        <r>
          <rPr>
            <sz val="10"/>
            <rFont val="Arial"/>
            <family val="2"/>
          </rPr>
          <t xml:space="preserve">Benötigte Handkraft	</t>
        </r>
      </text>
    </comment>
    <comment ref="I1" authorId="0">
      <text>
        <r>
          <rPr>
            <sz val="10"/>
            <rFont val="Arial"/>
            <family val="2"/>
          </rPr>
          <t xml:space="preserve">Gewicht einer Masse, die die Gewichtskraft F</t>
        </r>
        <r>
          <rPr>
            <vertAlign val="subscript"/>
            <sz val="10"/>
            <rFont val="Arial"/>
            <family val="2"/>
          </rPr>
          <t xml:space="preserve">Hand</t>
        </r>
        <r>
          <rPr>
            <sz val="10"/>
            <rFont val="Arial"/>
            <family val="2"/>
          </rPr>
          <t xml:space="preserve"> verursacht</t>
        </r>
      </text>
    </comment>
    <comment ref="J1" authorId="0">
      <text>
        <r>
          <rPr>
            <sz val="10"/>
            <rFont val="Arial"/>
            <family val="2"/>
          </rPr>
          <t xml:space="preserve">Gibt die prozentuale Veränderung der Handkraft gegenüber der Variante mit der in K1 eingegebenen Nr an.
</t>
        </r>
      </text>
    </comment>
    <comment ref="K1" authorId="0">
      <text>
        <r>
          <rPr>
            <sz val="10"/>
            <rFont val="Arial"/>
            <family val="2"/>
          </rPr>
          <t xml:space="preserve">Gibt die prozentuale Veränderung der Handkraft gegenüber der in der Zelle K1 eingegebenen Nr. an.</t>
        </r>
      </text>
    </comment>
  </commentList>
</comments>
</file>

<file path=xl/sharedStrings.xml><?xml version="1.0" encoding="utf-8"?>
<sst xmlns="http://schemas.openxmlformats.org/spreadsheetml/2006/main" count="46" uniqueCount="25">
  <si>
    <t xml:space="preserve">Bremse 1</t>
  </si>
  <si>
    <t xml:space="preserve">Bremse 2</t>
  </si>
  <si>
    <t xml:space="preserve">Anzahl Festsättel</t>
  </si>
  <si>
    <t xml:space="preserve">Anzahl schwimmend</t>
  </si>
  <si>
    <t xml:space="preserve">Bremsbelagstärke, neu</t>
  </si>
  <si>
    <t xml:space="preserve">mm</t>
  </si>
  <si>
    <t xml:space="preserve">Bremskolben 1 Ø</t>
  </si>
  <si>
    <t xml:space="preserve">Bremskolben 2 Ø</t>
  </si>
  <si>
    <t xml:space="preserve">Bremskolben 3 Ø</t>
  </si>
  <si>
    <t xml:space="preserve">Bremskolben 4 Ø</t>
  </si>
  <si>
    <t xml:space="preserve">Bremskolben 5 Ø</t>
  </si>
  <si>
    <t xml:space="preserve">Behältervolumen, min.</t>
  </si>
  <si>
    <t xml:space="preserve">ml = cm³</t>
  </si>
  <si>
    <t xml:space="preserve">In den grünen Zellen können Werte eingegeben werden. Bei Festsätteln müssen nur die Bremskolben einer Sattelseite eingegeben werden. Werden bei Festsätteln für alle 5 Bremskolben Werte eingegeben, handelt es sich um einen 10-Kolben-Sattel.</t>
  </si>
  <si>
    <t xml:space="preserve">Das „Behältervolumen, min.“ ist das Volumen, das von den Bremskolben benötigt wird, um den Unterschied zwischen neuen Bremsbelägen und bis auf die Stärke 0 mm verschlissenen Bremsbelägen auszugleichen. Die Mindestbremsbelagstärke sollte 1 mm nicht unterschreiten!</t>
  </si>
  <si>
    <t xml:space="preserve">Nr</t>
  </si>
  <si>
    <t xml:space="preserve">Druck
in bar</t>
  </si>
  <si>
    <r>
      <rPr>
        <sz val="12"/>
        <rFont val="Arial"/>
        <family val="2"/>
        <charset val="1"/>
      </rPr>
      <t xml:space="preserve">d</t>
    </r>
    <r>
      <rPr>
        <vertAlign val="subscript"/>
        <sz val="12"/>
        <rFont val="Arial"/>
        <family val="2"/>
        <charset val="1"/>
      </rPr>
      <t xml:space="preserve">Kolben</t>
    </r>
    <r>
      <rPr>
        <sz val="12"/>
        <rFont val="Arial"/>
        <family val="2"/>
        <charset val="1"/>
      </rPr>
      <t xml:space="preserve"> 
in mm</t>
    </r>
  </si>
  <si>
    <r>
      <rPr>
        <sz val="12"/>
        <rFont val="Arial"/>
        <family val="2"/>
        <charset val="1"/>
      </rPr>
      <t xml:space="preserve">r</t>
    </r>
    <r>
      <rPr>
        <vertAlign val="subscript"/>
        <sz val="12"/>
        <rFont val="Arial"/>
        <family val="2"/>
        <charset val="1"/>
      </rPr>
      <t xml:space="preserve">Kolben
</t>
    </r>
    <r>
      <rPr>
        <sz val="12"/>
        <rFont val="Arial"/>
        <family val="2"/>
        <charset val="1"/>
      </rPr>
      <t xml:space="preserve">in mm</t>
    </r>
  </si>
  <si>
    <r>
      <rPr>
        <sz val="12"/>
        <rFont val="Arial"/>
        <family val="2"/>
        <charset val="1"/>
      </rPr>
      <t xml:space="preserve">r</t>
    </r>
    <r>
      <rPr>
        <vertAlign val="subscript"/>
        <sz val="12"/>
        <rFont val="Arial"/>
        <family val="2"/>
        <charset val="1"/>
      </rPr>
      <t xml:space="preserve">Hand
</t>
    </r>
    <r>
      <rPr>
        <sz val="12"/>
        <rFont val="Arial"/>
        <family val="2"/>
        <charset val="1"/>
      </rPr>
      <t xml:space="preserve">in mm</t>
    </r>
  </si>
  <si>
    <r>
      <rPr>
        <sz val="12"/>
        <rFont val="Arial"/>
        <family val="2"/>
        <charset val="1"/>
      </rPr>
      <t xml:space="preserve">i</t>
    </r>
    <r>
      <rPr>
        <vertAlign val="subscript"/>
        <sz val="12"/>
        <rFont val="Arial"/>
        <family val="2"/>
        <charset val="1"/>
      </rPr>
      <t xml:space="preserve">mech</t>
    </r>
  </si>
  <si>
    <r>
      <rPr>
        <sz val="12"/>
        <rFont val="Arial"/>
        <family val="2"/>
        <charset val="1"/>
      </rPr>
      <t xml:space="preserve">F</t>
    </r>
    <r>
      <rPr>
        <vertAlign val="subscript"/>
        <sz val="12"/>
        <rFont val="Arial"/>
        <family val="2"/>
        <charset val="1"/>
      </rPr>
      <t xml:space="preserve">Kolben
</t>
    </r>
    <r>
      <rPr>
        <sz val="12"/>
        <rFont val="Arial"/>
        <family val="2"/>
        <charset val="1"/>
      </rPr>
      <t xml:space="preserve">in N</t>
    </r>
  </si>
  <si>
    <r>
      <rPr>
        <sz val="12"/>
        <rFont val="Arial"/>
        <family val="2"/>
        <charset val="1"/>
      </rPr>
      <t xml:space="preserve">F</t>
    </r>
    <r>
      <rPr>
        <vertAlign val="subscript"/>
        <sz val="12"/>
        <rFont val="Arial"/>
        <family val="2"/>
        <charset val="1"/>
      </rPr>
      <t xml:space="preserve">Hand
</t>
    </r>
    <r>
      <rPr>
        <sz val="12"/>
        <rFont val="Arial"/>
        <family val="2"/>
        <charset val="1"/>
      </rPr>
      <t xml:space="preserve">in N</t>
    </r>
  </si>
  <si>
    <t xml:space="preserve">Masse
in kg</t>
  </si>
  <si>
    <t xml:space="preserve">Vergleich mit Nr.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</si>
</sst>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###"/>
    <numFmt numFmtId="167" formatCode="0.0"/>
    <numFmt numFmtId="168" formatCode="\+0\ %;\-0\ %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vertAlign val="subscript"/>
      <sz val="12"/>
      <name val="Arial"/>
      <family val="2"/>
      <charset val="1"/>
    </font>
    <font>
      <sz val="10"/>
      <name val="Arial"/>
      <family val="2"/>
    </font>
    <font>
      <vertAlign val="sub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4EA6B"/>
        <bgColor rgb="FFCCFFCC"/>
      </patternFill>
    </fill>
    <fill>
      <patternFill patternType="solid">
        <fgColor rgb="FFFFD8CE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D4EA6B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0000"/>
    <pageSetUpPr fitToPage="false"/>
  </sheetPr>
  <dimension ref="B2:J1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5" zeroHeight="false" outlineLevelRow="0" outlineLevelCol="0"/>
  <cols>
    <col collapsed="false" customWidth="false" hidden="false" outlineLevel="0" max="1" min="1" style="1" width="11.53"/>
    <col collapsed="false" customWidth="true" hidden="false" outlineLevel="0" max="2" min="2" style="1" width="23.74"/>
    <col collapsed="false" customWidth="true" hidden="false" outlineLevel="0" max="3" min="3" style="2" width="5.03"/>
    <col collapsed="false" customWidth="true" hidden="false" outlineLevel="0" max="4" min="4" style="2" width="4.48"/>
    <col collapsed="false" customWidth="true" hidden="false" outlineLevel="0" max="5" min="5" style="2" width="5.13"/>
    <col collapsed="false" customWidth="true" hidden="false" outlineLevel="0" max="6" min="6" style="1" width="8.23"/>
    <col collapsed="false" customWidth="true" hidden="false" outlineLevel="0" max="7" min="7" style="3" width="23.79"/>
    <col collapsed="false" customWidth="true" hidden="false" outlineLevel="0" max="8" min="8" style="1" width="5.03"/>
    <col collapsed="false" customWidth="true" hidden="false" outlineLevel="0" max="10" min="9" style="1" width="5.13"/>
    <col collapsed="false" customWidth="false" hidden="false" outlineLevel="0" max="16384" min="11" style="1" width="11.53"/>
  </cols>
  <sheetData>
    <row r="2" customFormat="false" ht="15" hidden="false" customHeight="false" outlineLevel="0" collapsed="false">
      <c r="B2" s="4" t="s">
        <v>0</v>
      </c>
      <c r="C2" s="4"/>
      <c r="D2" s="4"/>
      <c r="E2" s="4"/>
      <c r="G2" s="5" t="s">
        <v>1</v>
      </c>
      <c r="H2" s="5"/>
      <c r="I2" s="5"/>
      <c r="J2" s="5"/>
    </row>
    <row r="3" customFormat="false" ht="15" hidden="false" customHeight="false" outlineLevel="0" collapsed="false">
      <c r="B3" s="6" t="s">
        <v>2</v>
      </c>
      <c r="C3" s="7" t="n">
        <v>2</v>
      </c>
      <c r="D3" s="8"/>
      <c r="E3" s="8"/>
      <c r="G3" s="6" t="s">
        <v>2</v>
      </c>
      <c r="H3" s="7"/>
      <c r="I3" s="8"/>
      <c r="J3" s="8"/>
    </row>
    <row r="4" customFormat="false" ht="15" hidden="false" customHeight="false" outlineLevel="0" collapsed="false">
      <c r="B4" s="6" t="s">
        <v>3</v>
      </c>
      <c r="C4" s="7"/>
      <c r="D4" s="8"/>
      <c r="E4" s="8"/>
      <c r="G4" s="6" t="s">
        <v>3</v>
      </c>
      <c r="H4" s="7" t="n">
        <v>1</v>
      </c>
      <c r="I4" s="8"/>
      <c r="J4" s="8"/>
    </row>
    <row r="5" customFormat="false" ht="15" hidden="false" customHeight="false" outlineLevel="0" collapsed="false">
      <c r="B5" s="6" t="s">
        <v>4</v>
      </c>
      <c r="C5" s="7" t="n">
        <v>4.5</v>
      </c>
      <c r="D5" s="9" t="s">
        <v>5</v>
      </c>
      <c r="E5" s="8"/>
      <c r="G5" s="6" t="s">
        <v>4</v>
      </c>
      <c r="H5" s="7" t="n">
        <v>6</v>
      </c>
      <c r="I5" s="9" t="s">
        <v>5</v>
      </c>
      <c r="J5" s="8"/>
    </row>
    <row r="6" customFormat="false" ht="15" hidden="false" customHeight="false" outlineLevel="0" collapsed="false">
      <c r="B6" s="4"/>
      <c r="C6" s="8"/>
      <c r="D6" s="8"/>
      <c r="E6" s="8"/>
      <c r="G6" s="4"/>
      <c r="H6" s="8"/>
      <c r="I6" s="8"/>
      <c r="J6" s="8"/>
    </row>
    <row r="7" customFormat="false" ht="15" hidden="false" customHeight="false" outlineLevel="0" collapsed="false">
      <c r="B7" s="6" t="s">
        <v>6</v>
      </c>
      <c r="C7" s="10" t="n">
        <v>34</v>
      </c>
      <c r="D7" s="11" t="n">
        <f aca="false">IF(OR(C$3="",C7=""),,C7)</f>
        <v>34</v>
      </c>
      <c r="E7" s="9" t="s">
        <v>5</v>
      </c>
      <c r="G7" s="6" t="s">
        <v>6</v>
      </c>
      <c r="H7" s="10" t="n">
        <v>34</v>
      </c>
      <c r="I7" s="11" t="n">
        <f aca="false">IF(OR(H$3="",H7=""),,H7)</f>
        <v>0</v>
      </c>
      <c r="J7" s="9" t="s">
        <v>5</v>
      </c>
    </row>
    <row r="8" customFormat="false" ht="15" hidden="false" customHeight="false" outlineLevel="0" collapsed="false">
      <c r="B8" s="6" t="s">
        <v>7</v>
      </c>
      <c r="C8" s="10" t="n">
        <v>32</v>
      </c>
      <c r="D8" s="11" t="n">
        <f aca="false">IF(OR(C$3="",C8=""),,C8)</f>
        <v>32</v>
      </c>
      <c r="E8" s="9" t="s">
        <v>5</v>
      </c>
      <c r="G8" s="6" t="s">
        <v>7</v>
      </c>
      <c r="H8" s="10"/>
      <c r="I8" s="11" t="n">
        <f aca="false">IF(OR(H$3="",H8=""),,H8)</f>
        <v>0</v>
      </c>
      <c r="J8" s="9" t="s">
        <v>5</v>
      </c>
    </row>
    <row r="9" customFormat="false" ht="15" hidden="false" customHeight="false" outlineLevel="0" collapsed="false">
      <c r="B9" s="6" t="s">
        <v>8</v>
      </c>
      <c r="C9" s="10"/>
      <c r="D9" s="11" t="n">
        <f aca="false">IF(OR(C$3="",C9=""),,C9)</f>
        <v>0</v>
      </c>
      <c r="E9" s="9" t="s">
        <v>5</v>
      </c>
      <c r="G9" s="6" t="s">
        <v>8</v>
      </c>
      <c r="H9" s="10"/>
      <c r="I9" s="11" t="n">
        <f aca="false">IF(OR(H$3="",H9=""),,H9)</f>
        <v>0</v>
      </c>
      <c r="J9" s="9" t="s">
        <v>5</v>
      </c>
    </row>
    <row r="10" customFormat="false" ht="15" hidden="false" customHeight="false" outlineLevel="0" collapsed="false">
      <c r="B10" s="6" t="s">
        <v>9</v>
      </c>
      <c r="C10" s="10"/>
      <c r="D10" s="11" t="n">
        <f aca="false">IF(OR(C$3="",C10=""),,C10)</f>
        <v>0</v>
      </c>
      <c r="E10" s="9" t="s">
        <v>5</v>
      </c>
      <c r="G10" s="6" t="s">
        <v>9</v>
      </c>
      <c r="H10" s="10"/>
      <c r="I10" s="11" t="n">
        <f aca="false">IF(OR(H$3="",H10=""),,H10)</f>
        <v>0</v>
      </c>
      <c r="J10" s="9" t="s">
        <v>5</v>
      </c>
    </row>
    <row r="11" customFormat="false" ht="15" hidden="false" customHeight="false" outlineLevel="0" collapsed="false">
      <c r="B11" s="6" t="s">
        <v>10</v>
      </c>
      <c r="C11" s="10"/>
      <c r="D11" s="11" t="n">
        <f aca="false">IF(OR(C$3="",C11=""),,C11)</f>
        <v>0</v>
      </c>
      <c r="E11" s="9" t="s">
        <v>5</v>
      </c>
      <c r="G11" s="6" t="s">
        <v>10</v>
      </c>
      <c r="H11" s="10"/>
      <c r="I11" s="11" t="n">
        <f aca="false">IF(OR(H$3="",H11=""),,H11)</f>
        <v>0</v>
      </c>
      <c r="J11" s="9" t="s">
        <v>5</v>
      </c>
    </row>
    <row r="12" customFormat="false" ht="15" hidden="false" customHeight="false" outlineLevel="0" collapsed="false">
      <c r="B12" s="4"/>
      <c r="C12" s="8"/>
      <c r="D12" s="8"/>
      <c r="E12" s="8"/>
      <c r="G12" s="4"/>
      <c r="H12" s="8"/>
      <c r="I12" s="8"/>
      <c r="J12" s="8"/>
    </row>
    <row r="13" customFormat="false" ht="15" hidden="false" customHeight="false" outlineLevel="0" collapsed="false">
      <c r="B13" s="6" t="s">
        <v>11</v>
      </c>
      <c r="C13" s="12" t="n">
        <f aca="false">((C7^2+D7^2+C8^2+D8^2+C9^2+D9^2+C10^2+D10^2+C11^2+D11^2)*PI()/4)*(C4*2+C3)*C5/1000</f>
        <v>30.8190239317159</v>
      </c>
      <c r="D13" s="9" t="s">
        <v>12</v>
      </c>
      <c r="E13" s="9"/>
      <c r="G13" s="6" t="s">
        <v>11</v>
      </c>
      <c r="H13" s="12" t="n">
        <f aca="false">((H7^2+I7^2+H8^2+I8^2+H9^2+I9^2+H10^2+I10^2+H11^2+I11^2)*PI()/4)*(H4*2+H3)*H5/1000</f>
        <v>10.8950433226494</v>
      </c>
      <c r="I13" s="9" t="s">
        <v>12</v>
      </c>
      <c r="J13" s="9"/>
    </row>
    <row r="15" customFormat="false" ht="74.05" hidden="false" customHeight="true" outlineLevel="0" collapsed="false">
      <c r="B15" s="13" t="s">
        <v>13</v>
      </c>
      <c r="C15" s="13"/>
      <c r="D15" s="13"/>
      <c r="E15" s="13"/>
      <c r="F15" s="13"/>
      <c r="G15" s="13"/>
      <c r="H15" s="13"/>
      <c r="I15" s="13"/>
      <c r="J15" s="13"/>
    </row>
    <row r="16" customFormat="false" ht="54.2" hidden="false" customHeight="true" outlineLevel="0" collapsed="false">
      <c r="B16" s="13" t="s">
        <v>14</v>
      </c>
      <c r="C16" s="13"/>
      <c r="D16" s="13"/>
      <c r="E16" s="13"/>
      <c r="F16" s="13"/>
      <c r="G16" s="13"/>
      <c r="H16" s="13"/>
      <c r="I16" s="13"/>
      <c r="J16" s="13"/>
    </row>
  </sheetData>
  <mergeCells count="6">
    <mergeCell ref="B2:E2"/>
    <mergeCell ref="G2:J2"/>
    <mergeCell ref="D13:E13"/>
    <mergeCell ref="I13:J13"/>
    <mergeCell ref="B15:J15"/>
    <mergeCell ref="B16:J16"/>
  </mergeCells>
  <dataValidations count="3">
    <dataValidation allowBlank="true" error="Wird automatisch ausgefüllt" errorStyle="information" operator="equal" showDropDown="false" showErrorMessage="true" showInputMessage="false" sqref="D7:D11 I7:I11 C13 H13" type="textLength">
      <formula1>999999</formula1>
      <formula2>0</formula2>
    </dataValidation>
    <dataValidation allowBlank="true" error="Die Einheit muss mm sein!" errorStyle="information" operator="equal" showDropDown="false" showErrorMessage="true" showInputMessage="false" sqref="D5 I5 E7:E11 J7:J11" type="textLength">
      <formula1>99999</formula1>
      <formula2>0</formula2>
    </dataValidation>
    <dataValidation allowBlank="true" error="Die Einheit ml ergibt sich aus  der Einheit für die Bremskolbendurchmesser und die Bremsbelagstärke." errorStyle="information" operator="equal" showDropDown="false" showErrorMessage="true" showInputMessage="false" sqref="D13 I13" type="textLength">
      <formula1>99999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1:K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M38" activeCellId="0" sqref="M38"/>
    </sheetView>
  </sheetViews>
  <sheetFormatPr defaultColWidth="11.53515625" defaultRowHeight="15" zeroHeight="false" outlineLevelRow="0" outlineLevelCol="0"/>
  <cols>
    <col collapsed="false" customWidth="true" hidden="false" outlineLevel="0" max="1" min="1" style="14" width="3.83"/>
    <col collapsed="false" customWidth="false" hidden="false" outlineLevel="0" max="5" min="2" style="15" width="11.53"/>
    <col collapsed="false" customWidth="true" hidden="false" outlineLevel="0" max="6" min="6" style="15" width="5.03"/>
    <col collapsed="false" customWidth="false" hidden="false" outlineLevel="0" max="9" min="7" style="15" width="11.53"/>
    <col collapsed="false" customWidth="true" hidden="false" outlineLevel="0" max="10" min="10" style="15" width="10.08"/>
    <col collapsed="false" customWidth="true" hidden="false" outlineLevel="0" max="11" min="11" style="14" width="2.64"/>
    <col collapsed="false" customWidth="false" hidden="false" outlineLevel="0" max="16384" min="12" style="14" width="11.53"/>
  </cols>
  <sheetData>
    <row r="1" customFormat="false" ht="37.95" hidden="false" customHeight="true" outlineLevel="0" collapsed="false">
      <c r="A1" s="14" t="s">
        <v>15</v>
      </c>
      <c r="B1" s="16" t="s">
        <v>16</v>
      </c>
      <c r="C1" s="16" t="s">
        <v>17</v>
      </c>
      <c r="D1" s="16" t="s">
        <v>18</v>
      </c>
      <c r="E1" s="16" t="s">
        <v>19</v>
      </c>
      <c r="F1" s="17" t="s">
        <v>20</v>
      </c>
      <c r="G1" s="16" t="s">
        <v>21</v>
      </c>
      <c r="H1" s="16" t="s">
        <v>22</v>
      </c>
      <c r="I1" s="16" t="s">
        <v>23</v>
      </c>
      <c r="J1" s="16" t="s">
        <v>24</v>
      </c>
      <c r="K1" s="18" t="n">
        <v>8</v>
      </c>
    </row>
    <row r="2" customFormat="false" ht="15" hidden="false" customHeight="false" outlineLevel="0" collapsed="false">
      <c r="A2" s="19" t="n">
        <v>1</v>
      </c>
      <c r="B2" s="18" t="n">
        <v>20</v>
      </c>
      <c r="C2" s="18" t="n">
        <v>11</v>
      </c>
      <c r="D2" s="18" t="n">
        <v>25</v>
      </c>
      <c r="E2" s="18" t="n">
        <v>130</v>
      </c>
      <c r="F2" s="20" t="n">
        <f aca="false">E2/D2</f>
        <v>5.2</v>
      </c>
      <c r="G2" s="20" t="n">
        <f aca="false">C2^2*PI()/4*B2/10</f>
        <v>190.066355542183</v>
      </c>
      <c r="H2" s="20" t="n">
        <f aca="false">G2/F2</f>
        <v>36.5512222196505</v>
      </c>
      <c r="I2" s="20" t="n">
        <f aca="false">H2/9.81</f>
        <v>3.72591459935275</v>
      </c>
      <c r="J2" s="21" t="n">
        <f aca="false">H2/(VLOOKUP(K$1,A$2:H$30,8,FALSE()))-1</f>
        <v>-0.626543209876543</v>
      </c>
    </row>
    <row r="3" customFormat="false" ht="15" hidden="false" customHeight="false" outlineLevel="0" collapsed="false">
      <c r="A3" s="19" t="n">
        <v>2</v>
      </c>
      <c r="B3" s="18" t="n">
        <v>20</v>
      </c>
      <c r="C3" s="18" t="n">
        <v>12</v>
      </c>
      <c r="D3" s="18" t="n">
        <v>25</v>
      </c>
      <c r="E3" s="18" t="n">
        <v>130</v>
      </c>
      <c r="F3" s="20" t="n">
        <f aca="false">E3/D3</f>
        <v>5.2</v>
      </c>
      <c r="G3" s="20" t="n">
        <f aca="false">C3^2*PI()/4*B3/10</f>
        <v>226.194671058465</v>
      </c>
      <c r="H3" s="20" t="n">
        <f aca="false">G3/F3</f>
        <v>43.498975203551</v>
      </c>
      <c r="I3" s="20" t="n">
        <f aca="false">H3/9.81</f>
        <v>4.43414630005617</v>
      </c>
      <c r="J3" s="21" t="n">
        <f aca="false">H3/(VLOOKUP(K$1,A$2:H$30,8,FALSE()))-1</f>
        <v>-0.555555555555556</v>
      </c>
    </row>
    <row r="4" customFormat="false" ht="15" hidden="false" customHeight="false" outlineLevel="0" collapsed="false">
      <c r="A4" s="19" t="n">
        <v>3</v>
      </c>
      <c r="B4" s="18" t="n">
        <v>20</v>
      </c>
      <c r="C4" s="18" t="n">
        <v>13</v>
      </c>
      <c r="D4" s="18" t="n">
        <v>25</v>
      </c>
      <c r="E4" s="18" t="n">
        <v>130</v>
      </c>
      <c r="F4" s="20" t="n">
        <f aca="false">E4/D4</f>
        <v>5.2</v>
      </c>
      <c r="G4" s="20" t="n">
        <f aca="false">C4^2*PI()/4*B4/10</f>
        <v>265.464579228338</v>
      </c>
      <c r="H4" s="20" t="n">
        <f aca="false">G4/F4</f>
        <v>51.0508806208341</v>
      </c>
      <c r="I4" s="20" t="n">
        <f aca="false">H4/9.81</f>
        <v>5.20396336603814</v>
      </c>
      <c r="J4" s="21" t="n">
        <f aca="false">H4/(VLOOKUP(K$1,A$2:H$30,8,FALSE()))-1</f>
        <v>-0.478395061728395</v>
      </c>
    </row>
    <row r="5" customFormat="false" ht="15" hidden="false" customHeight="false" outlineLevel="0" collapsed="false">
      <c r="A5" s="19" t="n">
        <v>4</v>
      </c>
      <c r="B5" s="18" t="n">
        <v>20</v>
      </c>
      <c r="C5" s="18" t="n">
        <v>14</v>
      </c>
      <c r="D5" s="18" t="n">
        <v>25</v>
      </c>
      <c r="E5" s="18" t="n">
        <v>130</v>
      </c>
      <c r="F5" s="20" t="n">
        <f aca="false">E5/D5</f>
        <v>5.2</v>
      </c>
      <c r="G5" s="20" t="n">
        <f aca="false">C5^2*PI()/4*B5/10</f>
        <v>307.8760800518</v>
      </c>
      <c r="H5" s="20" t="n">
        <f aca="false">G5/F5</f>
        <v>59.2069384714999</v>
      </c>
      <c r="I5" s="20" t="n">
        <f aca="false">H5/9.81</f>
        <v>6.03536579729867</v>
      </c>
      <c r="J5" s="21" t="n">
        <f aca="false">H5/(VLOOKUP(K$1,A$2:H$30,8,FALSE()))-1</f>
        <v>-0.395061728395062</v>
      </c>
    </row>
    <row r="6" customFormat="false" ht="15" hidden="false" customHeight="false" outlineLevel="0" collapsed="false">
      <c r="A6" s="19" t="n">
        <v>5</v>
      </c>
      <c r="B6" s="18" t="n">
        <v>20</v>
      </c>
      <c r="C6" s="18" t="n">
        <v>15</v>
      </c>
      <c r="D6" s="18" t="n">
        <v>25</v>
      </c>
      <c r="E6" s="18" t="n">
        <v>130</v>
      </c>
      <c r="F6" s="20" t="n">
        <f aca="false">E6/D6</f>
        <v>5.2</v>
      </c>
      <c r="G6" s="20" t="n">
        <f aca="false">C6^2*PI()/4*B6/10</f>
        <v>353.429173528852</v>
      </c>
      <c r="H6" s="20" t="n">
        <f aca="false">G6/F6</f>
        <v>67.9671487555484</v>
      </c>
      <c r="I6" s="20" t="n">
        <f aca="false">H6/9.81</f>
        <v>6.92835359383776</v>
      </c>
      <c r="J6" s="21" t="n">
        <f aca="false">H6/(VLOOKUP(K$1,A$2:H$30,8,FALSE()))-1</f>
        <v>-0.305555555555555</v>
      </c>
    </row>
    <row r="7" customFormat="false" ht="15" hidden="false" customHeight="false" outlineLevel="0" collapsed="false">
      <c r="A7" s="19" t="n">
        <v>6</v>
      </c>
      <c r="B7" s="18" t="n">
        <v>20</v>
      </c>
      <c r="C7" s="18" t="n">
        <v>16</v>
      </c>
      <c r="D7" s="18" t="n">
        <v>25</v>
      </c>
      <c r="E7" s="18" t="n">
        <v>130</v>
      </c>
      <c r="F7" s="20" t="n">
        <f aca="false">E7/D7</f>
        <v>5.2</v>
      </c>
      <c r="G7" s="20" t="n">
        <f aca="false">C7^2*PI()/4*B7/10</f>
        <v>402.123859659494</v>
      </c>
      <c r="H7" s="20" t="n">
        <f aca="false">G7/F7</f>
        <v>77.3315114729795</v>
      </c>
      <c r="I7" s="20" t="n">
        <f aca="false">H7/9.81</f>
        <v>7.8829267556554</v>
      </c>
      <c r="J7" s="21" t="n">
        <f aca="false">H7/(VLOOKUP(K$1,A$2:H$30,8,FALSE()))-1</f>
        <v>-0.209876543209876</v>
      </c>
    </row>
    <row r="8" customFormat="false" ht="15" hidden="false" customHeight="false" outlineLevel="0" collapsed="false">
      <c r="A8" s="19" t="n">
        <v>7</v>
      </c>
      <c r="B8" s="18" t="n">
        <v>20</v>
      </c>
      <c r="C8" s="18" t="n">
        <v>17</v>
      </c>
      <c r="D8" s="18" t="n">
        <v>25</v>
      </c>
      <c r="E8" s="18" t="n">
        <v>130</v>
      </c>
      <c r="F8" s="20" t="n">
        <f aca="false">E8/D8</f>
        <v>5.2</v>
      </c>
      <c r="G8" s="20" t="n">
        <f aca="false">C8^2*PI()/4*B8/10</f>
        <v>453.960138443725</v>
      </c>
      <c r="H8" s="20" t="n">
        <f aca="false">G8/F8</f>
        <v>87.3000266237933</v>
      </c>
      <c r="I8" s="20" t="n">
        <f aca="false">H8/9.81</f>
        <v>8.89908528275161</v>
      </c>
      <c r="J8" s="21" t="n">
        <f aca="false">H8/(VLOOKUP(K$1,A$2:H$30,8,FALSE()))-1</f>
        <v>-0.108024691358025</v>
      </c>
    </row>
    <row r="9" customFormat="false" ht="15" hidden="false" customHeight="false" outlineLevel="0" collapsed="false">
      <c r="A9" s="19" t="n">
        <v>8</v>
      </c>
      <c r="B9" s="18" t="n">
        <v>20</v>
      </c>
      <c r="C9" s="18" t="n">
        <v>18</v>
      </c>
      <c r="D9" s="18" t="n">
        <v>25</v>
      </c>
      <c r="E9" s="18" t="n">
        <v>130</v>
      </c>
      <c r="F9" s="20" t="n">
        <f aca="false">E9/D9</f>
        <v>5.2</v>
      </c>
      <c r="G9" s="20" t="n">
        <f aca="false">C9^2*PI()/4*B9/10</f>
        <v>508.938009881546</v>
      </c>
      <c r="H9" s="20" t="n">
        <f aca="false">G9/F9</f>
        <v>97.8726942079897</v>
      </c>
      <c r="I9" s="20" t="n">
        <f aca="false">H9/9.81</f>
        <v>9.97682917512637</v>
      </c>
      <c r="J9" s="21" t="n">
        <f aca="false">H9/(VLOOKUP(K$1,A$2:H$30,8,FALSE()))-1</f>
        <v>0</v>
      </c>
    </row>
    <row r="10" customFormat="false" ht="15" hidden="false" customHeight="false" outlineLevel="0" collapsed="false">
      <c r="A10" s="19" t="n">
        <v>9</v>
      </c>
      <c r="B10" s="18" t="n">
        <v>20</v>
      </c>
      <c r="C10" s="18" t="n">
        <v>19</v>
      </c>
      <c r="D10" s="18" t="n">
        <v>25</v>
      </c>
      <c r="E10" s="18" t="n">
        <v>130</v>
      </c>
      <c r="F10" s="20" t="n">
        <f aca="false">E10/D10</f>
        <v>5.2</v>
      </c>
      <c r="G10" s="20" t="n">
        <f aca="false">C10^2*PI()/4*B10/10</f>
        <v>567.057473972958</v>
      </c>
      <c r="H10" s="20" t="n">
        <f aca="false">G10/F10</f>
        <v>109.049514225569</v>
      </c>
      <c r="I10" s="20" t="n">
        <f aca="false">H10/9.81</f>
        <v>11.1161584327797</v>
      </c>
      <c r="J10" s="21" t="n">
        <f aca="false">H10/(VLOOKUP(K$1,A$2:H$30,8,FALSE()))-1</f>
        <v>0.114197530864198</v>
      </c>
    </row>
    <row r="11" customFormat="false" ht="15" hidden="false" customHeight="false" outlineLevel="0" collapsed="false">
      <c r="A11" s="19" t="n">
        <v>10</v>
      </c>
      <c r="B11" s="18" t="n">
        <v>20</v>
      </c>
      <c r="C11" s="18" t="n">
        <v>20</v>
      </c>
      <c r="D11" s="18" t="n">
        <v>25</v>
      </c>
      <c r="E11" s="18" t="n">
        <v>130</v>
      </c>
      <c r="F11" s="20" t="n">
        <f aca="false">E11/D11</f>
        <v>5.2</v>
      </c>
      <c r="G11" s="20" t="n">
        <f aca="false">C11^2*PI()/4*B11/10</f>
        <v>628.318530717959</v>
      </c>
      <c r="H11" s="20" t="n">
        <f aca="false">G11/F11</f>
        <v>120.830486676531</v>
      </c>
      <c r="I11" s="20" t="n">
        <f aca="false">H11/9.81</f>
        <v>12.3170730557116</v>
      </c>
      <c r="J11" s="21" t="n">
        <f aca="false">H11/(VLOOKUP(K$1,A$2:H$30,8,FALSE()))-1</f>
        <v>0.234567901234568</v>
      </c>
    </row>
    <row r="12" customFormat="false" ht="15" hidden="false" customHeight="false" outlineLevel="0" collapsed="false">
      <c r="A12" s="19" t="n">
        <v>11</v>
      </c>
      <c r="B12" s="18" t="n">
        <v>20</v>
      </c>
      <c r="C12" s="18" t="n">
        <v>12</v>
      </c>
      <c r="D12" s="18" t="n">
        <v>20</v>
      </c>
      <c r="E12" s="18" t="n">
        <v>130</v>
      </c>
      <c r="F12" s="20" t="n">
        <f aca="false">E12/D12</f>
        <v>6.5</v>
      </c>
      <c r="G12" s="20" t="n">
        <f aca="false">C12^2*PI()/4*B12/10</f>
        <v>226.194671058465</v>
      </c>
      <c r="H12" s="20" t="n">
        <f aca="false">G12/F12</f>
        <v>34.7991801628408</v>
      </c>
      <c r="I12" s="20" t="n">
        <f aca="false">H12/9.81</f>
        <v>3.54731704004493</v>
      </c>
      <c r="J12" s="21" t="n">
        <f aca="false">H12/(VLOOKUP(K$1,A$2:H$30,8,FALSE()))-1</f>
        <v>-0.644444444444444</v>
      </c>
    </row>
    <row r="13" customFormat="false" ht="15" hidden="false" customHeight="false" outlineLevel="0" collapsed="false">
      <c r="A13" s="19" t="n">
        <v>12</v>
      </c>
      <c r="B13" s="18" t="n">
        <v>20</v>
      </c>
      <c r="C13" s="18" t="n">
        <v>13</v>
      </c>
      <c r="D13" s="18" t="n">
        <v>20</v>
      </c>
      <c r="E13" s="18" t="n">
        <v>130</v>
      </c>
      <c r="F13" s="20" t="n">
        <f aca="false">E13/D13</f>
        <v>6.5</v>
      </c>
      <c r="G13" s="20" t="n">
        <f aca="false">C13^2*PI()/4*B13/10</f>
        <v>265.464579228338</v>
      </c>
      <c r="H13" s="20" t="n">
        <f aca="false">G13/F13</f>
        <v>40.8407044966673</v>
      </c>
      <c r="I13" s="20" t="n">
        <f aca="false">H13/9.81</f>
        <v>4.16317069283051</v>
      </c>
      <c r="J13" s="21" t="n">
        <f aca="false">H13/(VLOOKUP(K$1,A$2:H$30,8,FALSE()))-1</f>
        <v>-0.582716049382716</v>
      </c>
    </row>
    <row r="14" customFormat="false" ht="15" hidden="false" customHeight="false" outlineLevel="0" collapsed="false">
      <c r="A14" s="19" t="n">
        <v>13</v>
      </c>
      <c r="B14" s="18" t="n">
        <v>20</v>
      </c>
      <c r="C14" s="18" t="n">
        <v>14</v>
      </c>
      <c r="D14" s="18" t="n">
        <v>20</v>
      </c>
      <c r="E14" s="18" t="n">
        <v>130</v>
      </c>
      <c r="F14" s="20" t="n">
        <f aca="false">E14/D14</f>
        <v>6.5</v>
      </c>
      <c r="G14" s="20" t="n">
        <f aca="false">C14^2*PI()/4*B14/10</f>
        <v>307.8760800518</v>
      </c>
      <c r="H14" s="20" t="n">
        <f aca="false">G14/F14</f>
        <v>47.3655507772</v>
      </c>
      <c r="I14" s="20" t="n">
        <f aca="false">H14/9.81</f>
        <v>4.82829263783894</v>
      </c>
      <c r="J14" s="21" t="n">
        <f aca="false">H14/(VLOOKUP(K$1,A$2:H$30,8,FALSE()))-1</f>
        <v>-0.516049382716049</v>
      </c>
    </row>
    <row r="15" customFormat="false" ht="15" hidden="false" customHeight="false" outlineLevel="0" collapsed="false">
      <c r="A15" s="19" t="n">
        <v>14</v>
      </c>
      <c r="B15" s="18" t="n">
        <v>20</v>
      </c>
      <c r="C15" s="18" t="n">
        <v>15</v>
      </c>
      <c r="D15" s="18" t="n">
        <v>20</v>
      </c>
      <c r="E15" s="18" t="n">
        <v>130</v>
      </c>
      <c r="F15" s="20" t="n">
        <f aca="false">E15/D15</f>
        <v>6.5</v>
      </c>
      <c r="G15" s="20" t="n">
        <f aca="false">C15^2*PI()/4*B15/10</f>
        <v>353.429173528852</v>
      </c>
      <c r="H15" s="20" t="n">
        <f aca="false">G15/F15</f>
        <v>54.3737190044387</v>
      </c>
      <c r="I15" s="20" t="n">
        <f aca="false">H15/9.81</f>
        <v>5.54268287507021</v>
      </c>
      <c r="J15" s="21" t="n">
        <f aca="false">H15/(VLOOKUP(K$1,A$2:H$30,8,FALSE()))-1</f>
        <v>-0.444444444444444</v>
      </c>
    </row>
    <row r="16" customFormat="false" ht="15" hidden="false" customHeight="false" outlineLevel="0" collapsed="false">
      <c r="A16" s="19" t="n">
        <v>15</v>
      </c>
      <c r="B16" s="18" t="n">
        <v>20</v>
      </c>
      <c r="C16" s="18" t="n">
        <v>16</v>
      </c>
      <c r="D16" s="18" t="n">
        <v>20</v>
      </c>
      <c r="E16" s="18" t="n">
        <v>130</v>
      </c>
      <c r="F16" s="20" t="n">
        <f aca="false">E16/D16</f>
        <v>6.5</v>
      </c>
      <c r="G16" s="20" t="n">
        <f aca="false">C16^2*PI()/4*B16/10</f>
        <v>402.123859659494</v>
      </c>
      <c r="H16" s="20" t="n">
        <f aca="false">G16/F16</f>
        <v>61.8652091783836</v>
      </c>
      <c r="I16" s="20" t="n">
        <f aca="false">H16/9.81</f>
        <v>6.30634140452432</v>
      </c>
      <c r="J16" s="21" t="n">
        <f aca="false">H16/(VLOOKUP(K$1,A$2:H$30,8,FALSE()))-1</f>
        <v>-0.367901234567901</v>
      </c>
    </row>
    <row r="17" customFormat="false" ht="15" hidden="false" customHeight="false" outlineLevel="0" collapsed="false">
      <c r="A17" s="19" t="n">
        <v>16</v>
      </c>
      <c r="B17" s="18" t="n">
        <v>20</v>
      </c>
      <c r="C17" s="18" t="n">
        <v>17</v>
      </c>
      <c r="D17" s="18" t="n">
        <v>20</v>
      </c>
      <c r="E17" s="18" t="n">
        <v>130</v>
      </c>
      <c r="F17" s="20" t="n">
        <f aca="false">E17/D17</f>
        <v>6.5</v>
      </c>
      <c r="G17" s="20" t="n">
        <f aca="false">C17^2*PI()/4*B17/10</f>
        <v>453.960138443725</v>
      </c>
      <c r="H17" s="20" t="n">
        <f aca="false">G17/F17</f>
        <v>69.8400212990346</v>
      </c>
      <c r="I17" s="20" t="n">
        <f aca="false">H17/9.81</f>
        <v>7.11926822620129</v>
      </c>
      <c r="J17" s="21" t="n">
        <f aca="false">H17/(VLOOKUP(K$1,A$2:H$30,8,FALSE()))-1</f>
        <v>-0.28641975308642</v>
      </c>
    </row>
    <row r="18" customFormat="false" ht="15" hidden="false" customHeight="false" outlineLevel="0" collapsed="false">
      <c r="A18" s="19" t="n">
        <v>17</v>
      </c>
      <c r="B18" s="18" t="n">
        <v>20</v>
      </c>
      <c r="C18" s="18" t="n">
        <v>18</v>
      </c>
      <c r="D18" s="18" t="n">
        <v>20</v>
      </c>
      <c r="E18" s="18" t="n">
        <v>130</v>
      </c>
      <c r="F18" s="20" t="n">
        <f aca="false">E18/D18</f>
        <v>6.5</v>
      </c>
      <c r="G18" s="20" t="n">
        <f aca="false">C18^2*PI()/4*B18/10</f>
        <v>508.938009881546</v>
      </c>
      <c r="H18" s="20" t="n">
        <f aca="false">G18/F18</f>
        <v>78.2981553663918</v>
      </c>
      <c r="I18" s="20" t="n">
        <f aca="false">H18/9.81</f>
        <v>7.9814633401011</v>
      </c>
      <c r="J18" s="21" t="n">
        <f aca="false">H18/(VLOOKUP(K$1,A$2:H$30,8,FALSE()))-1</f>
        <v>-0.2</v>
      </c>
    </row>
    <row r="19" customFormat="false" ht="15" hidden="false" customHeight="false" outlineLevel="0" collapsed="false">
      <c r="A19" s="19" t="n">
        <v>18</v>
      </c>
      <c r="B19" s="18" t="n">
        <v>20</v>
      </c>
      <c r="C19" s="18" t="n">
        <v>19</v>
      </c>
      <c r="D19" s="18" t="n">
        <v>20</v>
      </c>
      <c r="E19" s="18" t="n">
        <v>130</v>
      </c>
      <c r="F19" s="20" t="n">
        <f aca="false">E19/D19</f>
        <v>6.5</v>
      </c>
      <c r="G19" s="20" t="n">
        <f aca="false">C19^2*PI()/4*B19/10</f>
        <v>567.057473972958</v>
      </c>
      <c r="H19" s="20" t="n">
        <f aca="false">G19/F19</f>
        <v>87.239611380455</v>
      </c>
      <c r="I19" s="20" t="n">
        <f aca="false">H19/9.81</f>
        <v>8.89292674622375</v>
      </c>
      <c r="J19" s="21" t="n">
        <f aca="false">H19/(VLOOKUP(K$1,A$2:H$30,8,FALSE()))-1</f>
        <v>-0.108641975308642</v>
      </c>
    </row>
    <row r="20" customFormat="false" ht="15" hidden="false" customHeight="false" outlineLevel="0" collapsed="false">
      <c r="A20" s="19" t="n">
        <v>19</v>
      </c>
      <c r="B20" s="18" t="n">
        <v>20</v>
      </c>
      <c r="C20" s="18" t="n">
        <v>20</v>
      </c>
      <c r="D20" s="18" t="n">
        <v>20</v>
      </c>
      <c r="E20" s="18" t="n">
        <v>130</v>
      </c>
      <c r="F20" s="20" t="n">
        <f aca="false">E20/D20</f>
        <v>6.5</v>
      </c>
      <c r="G20" s="20" t="n">
        <f aca="false">C20^2*PI()/4*B20/10</f>
        <v>628.318530717959</v>
      </c>
      <c r="H20" s="20" t="n">
        <f aca="false">G20/F20</f>
        <v>96.6643893412244</v>
      </c>
      <c r="I20" s="20" t="n">
        <f aca="false">H20/9.81</f>
        <v>9.85365844456926</v>
      </c>
      <c r="J20" s="21" t="n">
        <f aca="false">H20/(VLOOKUP(K$1,A$2:H$30,8,FALSE()))-1</f>
        <v>-0.0123456790123455</v>
      </c>
    </row>
    <row r="21" customFormat="false" ht="15" hidden="false" customHeight="false" outlineLevel="0" collapsed="false">
      <c r="A21" s="19" t="n">
        <v>20</v>
      </c>
      <c r="B21" s="18" t="n">
        <v>20</v>
      </c>
      <c r="C21" s="18" t="n">
        <v>12</v>
      </c>
      <c r="D21" s="18" t="n">
        <v>19</v>
      </c>
      <c r="E21" s="18" t="n">
        <v>130</v>
      </c>
      <c r="F21" s="20" t="n">
        <f aca="false">E21/D21</f>
        <v>6.8421052631579</v>
      </c>
      <c r="G21" s="20" t="n">
        <f aca="false">C21^2*PI()/4*B21/10</f>
        <v>226.194671058465</v>
      </c>
      <c r="H21" s="20" t="n">
        <f aca="false">G21/F21</f>
        <v>33.0592211546988</v>
      </c>
      <c r="I21" s="20" t="n">
        <f aca="false">H21/9.81</f>
        <v>3.36995118804269</v>
      </c>
      <c r="J21" s="21" t="n">
        <f aca="false">H21/(VLOOKUP(K$1,A$2:H$30,8,FALSE()))-1</f>
        <v>-0.662222222222222</v>
      </c>
    </row>
    <row r="22" customFormat="false" ht="15" hidden="false" customHeight="false" outlineLevel="0" collapsed="false">
      <c r="A22" s="19" t="n">
        <v>21</v>
      </c>
      <c r="B22" s="18" t="n">
        <v>20</v>
      </c>
      <c r="C22" s="18" t="n">
        <v>13</v>
      </c>
      <c r="D22" s="18" t="n">
        <v>19</v>
      </c>
      <c r="E22" s="18" t="n">
        <v>130</v>
      </c>
      <c r="F22" s="20" t="n">
        <f aca="false">E22/D22</f>
        <v>6.8421052631579</v>
      </c>
      <c r="G22" s="20" t="n">
        <f aca="false">C22^2*PI()/4*B22/10</f>
        <v>265.464579228338</v>
      </c>
      <c r="H22" s="20" t="n">
        <f aca="false">G22/F22</f>
        <v>38.7986692718339</v>
      </c>
      <c r="I22" s="20" t="n">
        <f aca="false">H22/9.81</f>
        <v>3.95501215818899</v>
      </c>
      <c r="J22" s="21" t="n">
        <f aca="false">H22/(VLOOKUP(K$1,A$2:H$30,8,FALSE()))-1</f>
        <v>-0.60358024691358</v>
      </c>
    </row>
    <row r="23" customFormat="false" ht="15" hidden="false" customHeight="false" outlineLevel="0" collapsed="false">
      <c r="A23" s="19" t="n">
        <v>22</v>
      </c>
      <c r="B23" s="18" t="n">
        <v>20</v>
      </c>
      <c r="C23" s="18" t="n">
        <v>14</v>
      </c>
      <c r="D23" s="18" t="n">
        <v>19</v>
      </c>
      <c r="E23" s="18" t="n">
        <v>130</v>
      </c>
      <c r="F23" s="20" t="n">
        <f aca="false">E23/D23</f>
        <v>6.8421052631579</v>
      </c>
      <c r="G23" s="20" t="n">
        <f aca="false">C23^2*PI()/4*B23/10</f>
        <v>307.8760800518</v>
      </c>
      <c r="H23" s="20" t="n">
        <f aca="false">G23/F23</f>
        <v>44.99727323834</v>
      </c>
      <c r="I23" s="20" t="n">
        <f aca="false">H23/9.81</f>
        <v>4.58687800594699</v>
      </c>
      <c r="J23" s="21" t="n">
        <f aca="false">H23/(VLOOKUP(K$1,A$2:H$30,8,FALSE()))-1</f>
        <v>-0.540246913580247</v>
      </c>
    </row>
    <row r="24" customFormat="false" ht="15" hidden="false" customHeight="false" outlineLevel="0" collapsed="false">
      <c r="A24" s="19" t="n">
        <v>23</v>
      </c>
      <c r="B24" s="18" t="n">
        <v>20</v>
      </c>
      <c r="C24" s="18" t="n">
        <v>15</v>
      </c>
      <c r="D24" s="18" t="n">
        <v>19</v>
      </c>
      <c r="E24" s="18" t="n">
        <v>130</v>
      </c>
      <c r="F24" s="20" t="n">
        <f aca="false">E24/D24</f>
        <v>6.8421052631579</v>
      </c>
      <c r="G24" s="20" t="n">
        <f aca="false">C24^2*PI()/4*B24/10</f>
        <v>353.429173528852</v>
      </c>
      <c r="H24" s="20" t="n">
        <f aca="false">G24/F24</f>
        <v>51.6550330542168</v>
      </c>
      <c r="I24" s="20" t="n">
        <f aca="false">H24/9.81</f>
        <v>5.2655487313167</v>
      </c>
      <c r="J24" s="21" t="n">
        <f aca="false">H24/(VLOOKUP(K$1,A$2:H$30,8,FALSE()))-1</f>
        <v>-0.472222222222222</v>
      </c>
    </row>
    <row r="25" customFormat="false" ht="15" hidden="false" customHeight="false" outlineLevel="0" collapsed="false">
      <c r="A25" s="19" t="n">
        <v>24</v>
      </c>
      <c r="B25" s="18" t="n">
        <v>20</v>
      </c>
      <c r="C25" s="18" t="n">
        <v>16</v>
      </c>
      <c r="D25" s="18" t="n">
        <v>19</v>
      </c>
      <c r="E25" s="18" t="n">
        <v>130</v>
      </c>
      <c r="F25" s="20" t="n">
        <f aca="false">E25/D25</f>
        <v>6.8421052631579</v>
      </c>
      <c r="G25" s="20" t="n">
        <f aca="false">C25^2*PI()/4*B25/10</f>
        <v>402.123859659494</v>
      </c>
      <c r="H25" s="20" t="n">
        <f aca="false">G25/F25</f>
        <v>58.7719487194644</v>
      </c>
      <c r="I25" s="20" t="n">
        <f aca="false">H25/9.81</f>
        <v>5.99102433429811</v>
      </c>
      <c r="J25" s="21" t="n">
        <f aca="false">H25/(VLOOKUP(K$1,A$2:H$30,8,FALSE()))-1</f>
        <v>-0.399506172839506</v>
      </c>
    </row>
    <row r="26" customFormat="false" ht="15" hidden="false" customHeight="false" outlineLevel="0" collapsed="false">
      <c r="A26" s="19" t="n">
        <v>25</v>
      </c>
      <c r="B26" s="18" t="n">
        <v>20</v>
      </c>
      <c r="C26" s="18" t="n">
        <v>17</v>
      </c>
      <c r="D26" s="18" t="n">
        <v>19</v>
      </c>
      <c r="E26" s="18" t="n">
        <v>130</v>
      </c>
      <c r="F26" s="20" t="n">
        <f aca="false">E26/D26</f>
        <v>6.8421052631579</v>
      </c>
      <c r="G26" s="20" t="n">
        <f aca="false">C26^2*PI()/4*B26/10</f>
        <v>453.960138443725</v>
      </c>
      <c r="H26" s="20" t="n">
        <f aca="false">G26/F26</f>
        <v>66.3480202340829</v>
      </c>
      <c r="I26" s="20" t="n">
        <f aca="false">H26/9.81</f>
        <v>6.76330481489122</v>
      </c>
      <c r="J26" s="21" t="n">
        <f aca="false">H26/(VLOOKUP(K$1,A$2:H$30,8,FALSE()))-1</f>
        <v>-0.322098765432099</v>
      </c>
    </row>
    <row r="27" customFormat="false" ht="15" hidden="false" customHeight="false" outlineLevel="0" collapsed="false">
      <c r="A27" s="19" t="n">
        <v>26</v>
      </c>
      <c r="B27" s="18" t="n">
        <v>20</v>
      </c>
      <c r="C27" s="18" t="n">
        <v>18</v>
      </c>
      <c r="D27" s="18" t="n">
        <v>19</v>
      </c>
      <c r="E27" s="18" t="n">
        <v>130</v>
      </c>
      <c r="F27" s="20" t="n">
        <f aca="false">E27/D27</f>
        <v>6.8421052631579</v>
      </c>
      <c r="G27" s="20" t="n">
        <f aca="false">C27^2*PI()/4*B27/10</f>
        <v>508.938009881546</v>
      </c>
      <c r="H27" s="20" t="n">
        <f aca="false">G27/F27</f>
        <v>74.3832475980722</v>
      </c>
      <c r="I27" s="20" t="n">
        <f aca="false">H27/9.81</f>
        <v>7.58239017309604</v>
      </c>
      <c r="J27" s="21" t="n">
        <f aca="false">H27/(VLOOKUP(K$1,A$2:H$30,8,FALSE()))-1</f>
        <v>-0.24</v>
      </c>
    </row>
    <row r="28" customFormat="false" ht="15" hidden="false" customHeight="false" outlineLevel="0" collapsed="false">
      <c r="A28" s="19" t="n">
        <v>27</v>
      </c>
      <c r="B28" s="18" t="n">
        <v>20</v>
      </c>
      <c r="C28" s="18" t="n">
        <v>19</v>
      </c>
      <c r="D28" s="18" t="n">
        <v>19</v>
      </c>
      <c r="E28" s="18" t="n">
        <v>130</v>
      </c>
      <c r="F28" s="20" t="n">
        <f aca="false">E28/D28</f>
        <v>6.8421052631579</v>
      </c>
      <c r="G28" s="20" t="n">
        <f aca="false">C28^2*PI()/4*B28/10</f>
        <v>567.057473972958</v>
      </c>
      <c r="H28" s="20" t="n">
        <f aca="false">G28/F28</f>
        <v>82.8776308114323</v>
      </c>
      <c r="I28" s="20" t="n">
        <f aca="false">H28/9.81</f>
        <v>8.44828040891257</v>
      </c>
      <c r="J28" s="21" t="n">
        <f aca="false">H28/(VLOOKUP(K$1,A$2:H$30,8,FALSE()))-1</f>
        <v>-0.15320987654321</v>
      </c>
    </row>
    <row r="29" customFormat="false" ht="15" hidden="false" customHeight="false" outlineLevel="0" collapsed="false">
      <c r="A29" s="19" t="n">
        <v>28</v>
      </c>
      <c r="B29" s="18" t="n">
        <v>20</v>
      </c>
      <c r="C29" s="18" t="n">
        <v>20</v>
      </c>
      <c r="D29" s="18" t="n">
        <v>19</v>
      </c>
      <c r="E29" s="18" t="n">
        <v>130</v>
      </c>
      <c r="F29" s="20" t="n">
        <f aca="false">E29/D29</f>
        <v>6.8421052631579</v>
      </c>
      <c r="G29" s="20" t="n">
        <f aca="false">C29^2*PI()/4*B29/10</f>
        <v>628.318530717959</v>
      </c>
      <c r="H29" s="20" t="n">
        <f aca="false">G29/F29</f>
        <v>91.8311698741632</v>
      </c>
      <c r="I29" s="20" t="n">
        <f aca="false">H29/9.81</f>
        <v>9.36097552234079</v>
      </c>
      <c r="J29" s="21" t="n">
        <f aca="false">H29/(VLOOKUP(K$1,A$2:H$30,8,FALSE()))-1</f>
        <v>-0.0617283950617281</v>
      </c>
    </row>
    <row r="30" customFormat="false" ht="15" hidden="false" customHeight="false" outlineLevel="0" collapsed="false">
      <c r="A30" s="19" t="n">
        <v>29</v>
      </c>
      <c r="B30" s="18" t="n">
        <v>20</v>
      </c>
      <c r="C30" s="18" t="n">
        <v>12</v>
      </c>
      <c r="D30" s="18" t="n">
        <v>18</v>
      </c>
      <c r="E30" s="18" t="n">
        <v>130</v>
      </c>
      <c r="F30" s="20" t="n">
        <f aca="false">E30/D30</f>
        <v>7.22222222222222</v>
      </c>
      <c r="G30" s="20" t="n">
        <f aca="false">C30^2*PI()/4*B30/10</f>
        <v>226.194671058465</v>
      </c>
      <c r="H30" s="20" t="n">
        <f aca="false">G30/F30</f>
        <v>31.3192621465567</v>
      </c>
      <c r="I30" s="20" t="n">
        <f aca="false">H30/9.81</f>
        <v>3.19258533604044</v>
      </c>
      <c r="J30" s="21" t="n">
        <f aca="false">H30/(VLOOKUP(K$1,A$2:H$30,8,FALSE()))-1</f>
        <v>-0.68</v>
      </c>
    </row>
    <row r="31" customFormat="false" ht="15" hidden="false" customHeight="false" outlineLevel="0" collapsed="false">
      <c r="A31" s="19" t="n">
        <v>30</v>
      </c>
      <c r="B31" s="18" t="n">
        <v>20</v>
      </c>
      <c r="C31" s="18" t="n">
        <v>13</v>
      </c>
      <c r="D31" s="18" t="n">
        <v>18</v>
      </c>
      <c r="E31" s="18" t="n">
        <v>130</v>
      </c>
      <c r="F31" s="20" t="n">
        <f aca="false">E31/D31</f>
        <v>7.22222222222222</v>
      </c>
      <c r="G31" s="20" t="n">
        <f aca="false">C31^2*PI()/4*B31/10</f>
        <v>265.464579228338</v>
      </c>
      <c r="H31" s="20" t="n">
        <f aca="false">G31/F31</f>
        <v>36.7566340470006</v>
      </c>
      <c r="I31" s="20" t="n">
        <f aca="false">H31/9.81</f>
        <v>3.74685362354746</v>
      </c>
      <c r="J31" s="21" t="n">
        <f aca="false">H31/(VLOOKUP(K$1,A$2:H$30,8,FALSE()))-1</f>
        <v>-0.624444444444444</v>
      </c>
    </row>
    <row r="32" customFormat="false" ht="15" hidden="false" customHeight="false" outlineLevel="0" collapsed="false">
      <c r="A32" s="19" t="n">
        <v>31</v>
      </c>
      <c r="B32" s="18" t="n">
        <v>20</v>
      </c>
      <c r="C32" s="18" t="n">
        <v>14</v>
      </c>
      <c r="D32" s="18" t="n">
        <v>18</v>
      </c>
      <c r="E32" s="18" t="n">
        <v>130</v>
      </c>
      <c r="F32" s="20" t="n">
        <f aca="false">E32/D32</f>
        <v>7.22222222222222</v>
      </c>
      <c r="G32" s="20" t="n">
        <f aca="false">C32^2*PI()/4*B32/10</f>
        <v>307.8760800518</v>
      </c>
      <c r="H32" s="20" t="n">
        <f aca="false">G32/F32</f>
        <v>42.62899569948</v>
      </c>
      <c r="I32" s="20" t="n">
        <f aca="false">H32/9.81</f>
        <v>4.34546337405504</v>
      </c>
      <c r="J32" s="21" t="n">
        <f aca="false">H32/(VLOOKUP(K$1,A$2:H$30,8,FALSE()))-1</f>
        <v>-0.564444444444444</v>
      </c>
    </row>
    <row r="33" customFormat="false" ht="15" hidden="false" customHeight="false" outlineLevel="0" collapsed="false">
      <c r="A33" s="19" t="n">
        <v>32</v>
      </c>
      <c r="B33" s="18" t="n">
        <v>20</v>
      </c>
      <c r="C33" s="18" t="n">
        <v>15</v>
      </c>
      <c r="D33" s="18" t="n">
        <v>18</v>
      </c>
      <c r="E33" s="18" t="n">
        <v>130</v>
      </c>
      <c r="F33" s="20" t="n">
        <f aca="false">E33/D33</f>
        <v>7.22222222222222</v>
      </c>
      <c r="G33" s="20" t="n">
        <f aca="false">C33^2*PI()/4*B33/10</f>
        <v>353.429173528852</v>
      </c>
      <c r="H33" s="20" t="n">
        <f aca="false">G33/F33</f>
        <v>48.9363471039949</v>
      </c>
      <c r="I33" s="20" t="n">
        <f aca="false">H33/9.81</f>
        <v>4.98841458756319</v>
      </c>
      <c r="J33" s="21" t="n">
        <f aca="false">H33/(VLOOKUP(K$1,A$2:H$30,8,FALSE()))-1</f>
        <v>-0.5</v>
      </c>
    </row>
    <row r="34" customFormat="false" ht="15" hidden="false" customHeight="false" outlineLevel="0" collapsed="false">
      <c r="A34" s="19" t="n">
        <v>33</v>
      </c>
      <c r="B34" s="18" t="n">
        <v>20</v>
      </c>
      <c r="C34" s="18" t="n">
        <v>16</v>
      </c>
      <c r="D34" s="18" t="n">
        <v>18</v>
      </c>
      <c r="E34" s="18" t="n">
        <v>130</v>
      </c>
      <c r="F34" s="20" t="n">
        <f aca="false">E34/D34</f>
        <v>7.22222222222222</v>
      </c>
      <c r="G34" s="20" t="n">
        <f aca="false">C34^2*PI()/4*B34/10</f>
        <v>402.123859659494</v>
      </c>
      <c r="H34" s="20" t="n">
        <f aca="false">G34/F34</f>
        <v>55.6786882605453</v>
      </c>
      <c r="I34" s="20" t="n">
        <f aca="false">H34/9.81</f>
        <v>5.67570726407189</v>
      </c>
      <c r="J34" s="21" t="n">
        <f aca="false">H34/(VLOOKUP(K$1,A$2:H$30,8,FALSE()))-1</f>
        <v>-0.431111111111111</v>
      </c>
    </row>
    <row r="35" customFormat="false" ht="15" hidden="false" customHeight="false" outlineLevel="0" collapsed="false">
      <c r="A35" s="19" t="n">
        <v>34</v>
      </c>
      <c r="B35" s="18" t="n">
        <v>20</v>
      </c>
      <c r="C35" s="18" t="n">
        <v>17</v>
      </c>
      <c r="D35" s="18" t="n">
        <v>18</v>
      </c>
      <c r="E35" s="18" t="n">
        <v>130</v>
      </c>
      <c r="F35" s="20" t="n">
        <f aca="false">E35/D35</f>
        <v>7.22222222222222</v>
      </c>
      <c r="G35" s="20" t="n">
        <f aca="false">C35^2*PI()/4*B35/10</f>
        <v>453.960138443725</v>
      </c>
      <c r="H35" s="20" t="n">
        <f aca="false">G35/F35</f>
        <v>62.8560191691312</v>
      </c>
      <c r="I35" s="20" t="n">
        <f aca="false">H35/9.81</f>
        <v>6.40734140358116</v>
      </c>
      <c r="J35" s="21" t="n">
        <f aca="false">H35/(VLOOKUP(K$1,A$2:H$30,8,FALSE()))-1</f>
        <v>-0.357777777777778</v>
      </c>
    </row>
    <row r="36" customFormat="false" ht="15" hidden="false" customHeight="false" outlineLevel="0" collapsed="false">
      <c r="A36" s="19" t="n">
        <v>35</v>
      </c>
      <c r="B36" s="18" t="n">
        <v>20</v>
      </c>
      <c r="C36" s="18" t="n">
        <v>18</v>
      </c>
      <c r="D36" s="18" t="n">
        <v>18</v>
      </c>
      <c r="E36" s="18" t="n">
        <v>130</v>
      </c>
      <c r="F36" s="20" t="n">
        <f aca="false">E36/D36</f>
        <v>7.22222222222222</v>
      </c>
      <c r="G36" s="20" t="n">
        <f aca="false">C36^2*PI()/4*B36/10</f>
        <v>508.938009881546</v>
      </c>
      <c r="H36" s="20" t="n">
        <f aca="false">G36/F36</f>
        <v>70.4683398297526</v>
      </c>
      <c r="I36" s="20" t="n">
        <f aca="false">H36/9.81</f>
        <v>7.18331700609099</v>
      </c>
      <c r="J36" s="21" t="n">
        <f aca="false">H36/(VLOOKUP(K$1,A$2:H$30,8,FALSE()))-1</f>
        <v>-0.28</v>
      </c>
    </row>
    <row r="37" customFormat="false" ht="15" hidden="false" customHeight="false" outlineLevel="0" collapsed="false">
      <c r="A37" s="19" t="n">
        <v>36</v>
      </c>
      <c r="B37" s="18" t="n">
        <v>20</v>
      </c>
      <c r="C37" s="18" t="n">
        <v>19</v>
      </c>
      <c r="D37" s="18" t="n">
        <v>18</v>
      </c>
      <c r="E37" s="18" t="n">
        <v>130</v>
      </c>
      <c r="F37" s="20" t="n">
        <f aca="false">E37/D37</f>
        <v>7.22222222222222</v>
      </c>
      <c r="G37" s="20" t="n">
        <f aca="false">C37^2*PI()/4*B37/10</f>
        <v>567.057473972958</v>
      </c>
      <c r="H37" s="20" t="n">
        <f aca="false">G37/F37</f>
        <v>78.5156502424095</v>
      </c>
      <c r="I37" s="20" t="n">
        <f aca="false">H37/9.81</f>
        <v>8.00363407160138</v>
      </c>
      <c r="J37" s="21" t="n">
        <f aca="false">H37/(VLOOKUP(K$1,A$2:H$30,8,FALSE()))-1</f>
        <v>-0.197777777777778</v>
      </c>
    </row>
    <row r="38" customFormat="false" ht="15" hidden="false" customHeight="false" outlineLevel="0" collapsed="false">
      <c r="A38" s="19" t="n">
        <v>37</v>
      </c>
      <c r="B38" s="18" t="n">
        <v>20</v>
      </c>
      <c r="C38" s="18" t="n">
        <v>20</v>
      </c>
      <c r="D38" s="18" t="n">
        <v>18</v>
      </c>
      <c r="E38" s="18" t="n">
        <v>130</v>
      </c>
      <c r="F38" s="20" t="n">
        <f aca="false">E38/D38</f>
        <v>7.22222222222222</v>
      </c>
      <c r="G38" s="20" t="n">
        <f aca="false">C38^2*PI()/4*B38/10</f>
        <v>628.318530717959</v>
      </c>
      <c r="H38" s="20" t="n">
        <f aca="false">G38/F38</f>
        <v>86.997950407102</v>
      </c>
      <c r="I38" s="20" t="n">
        <f aca="false">H38/9.81</f>
        <v>8.86829260011233</v>
      </c>
      <c r="J38" s="21" t="n">
        <f aca="false">H38/(VLOOKUP(K$1,A$2:H$30,8,FALSE()))-1</f>
        <v>-0.111111111111111</v>
      </c>
    </row>
    <row r="39" customFormat="false" ht="15" hidden="false" customHeight="false" outlineLevel="0" collapsed="false">
      <c r="A39" s="19" t="n">
        <v>38</v>
      </c>
      <c r="B39" s="18" t="n">
        <v>20</v>
      </c>
      <c r="C39" s="18" t="n">
        <v>12</v>
      </c>
      <c r="D39" s="18" t="n">
        <v>16</v>
      </c>
      <c r="E39" s="18" t="n">
        <v>130</v>
      </c>
      <c r="F39" s="20" t="n">
        <f aca="false">E39/D39</f>
        <v>8.125</v>
      </c>
      <c r="G39" s="20" t="n">
        <f aca="false">C39^2*PI()/4*B39/10</f>
        <v>226.194671058465</v>
      </c>
      <c r="H39" s="20" t="n">
        <f aca="false">G39/F39</f>
        <v>27.8393441302726</v>
      </c>
      <c r="I39" s="20" t="n">
        <f aca="false">H39/9.81</f>
        <v>2.83785363203595</v>
      </c>
      <c r="J39" s="21" t="n">
        <f aca="false">H39/(VLOOKUP(K$1,A$2:H$30,8,FALSE()))-1</f>
        <v>-0.715555555555556</v>
      </c>
    </row>
    <row r="40" customFormat="false" ht="15" hidden="false" customHeight="false" outlineLevel="0" collapsed="false">
      <c r="A40" s="19" t="n">
        <v>39</v>
      </c>
      <c r="B40" s="18" t="n">
        <v>20</v>
      </c>
      <c r="C40" s="18" t="n">
        <v>13</v>
      </c>
      <c r="D40" s="18" t="n">
        <v>16</v>
      </c>
      <c r="E40" s="18" t="n">
        <v>130</v>
      </c>
      <c r="F40" s="20" t="n">
        <f aca="false">E40/D40</f>
        <v>8.125</v>
      </c>
      <c r="G40" s="20" t="n">
        <f aca="false">C40^2*PI()/4*B40/10</f>
        <v>265.464579228338</v>
      </c>
      <c r="H40" s="20" t="n">
        <f aca="false">G40/F40</f>
        <v>32.6725635973339</v>
      </c>
      <c r="I40" s="20" t="n">
        <f aca="false">H40/9.81</f>
        <v>3.33053655426441</v>
      </c>
      <c r="J40" s="21" t="n">
        <f aca="false">H40/(VLOOKUP(K$1,A$2:H$30,8,FALSE()))-1</f>
        <v>-0.666172839506173</v>
      </c>
    </row>
    <row r="41" customFormat="false" ht="15" hidden="false" customHeight="false" outlineLevel="0" collapsed="false">
      <c r="A41" s="19" t="n">
        <v>40</v>
      </c>
      <c r="B41" s="18" t="n">
        <v>20</v>
      </c>
      <c r="C41" s="18" t="n">
        <v>14</v>
      </c>
      <c r="D41" s="18" t="n">
        <v>16</v>
      </c>
      <c r="E41" s="18" t="n">
        <v>130</v>
      </c>
      <c r="F41" s="20" t="n">
        <f aca="false">E41/D41</f>
        <v>8.125</v>
      </c>
      <c r="G41" s="20" t="n">
        <f aca="false">C41^2*PI()/4*B41/10</f>
        <v>307.8760800518</v>
      </c>
      <c r="H41" s="20" t="n">
        <f aca="false">G41/F41</f>
        <v>37.89244062176</v>
      </c>
      <c r="I41" s="20" t="n">
        <f aca="false">H41/9.81</f>
        <v>3.86263411027115</v>
      </c>
      <c r="J41" s="21" t="n">
        <f aca="false">H41/(VLOOKUP(K$1,A$2:H$30,8,FALSE()))-1</f>
        <v>-0.612839506172839</v>
      </c>
    </row>
    <row r="42" customFormat="false" ht="15" hidden="false" customHeight="false" outlineLevel="0" collapsed="false">
      <c r="A42" s="19" t="n">
        <v>41</v>
      </c>
      <c r="B42" s="18" t="n">
        <v>20</v>
      </c>
      <c r="C42" s="18" t="n">
        <v>15</v>
      </c>
      <c r="D42" s="18" t="n">
        <v>16</v>
      </c>
      <c r="E42" s="18" t="n">
        <v>130</v>
      </c>
      <c r="F42" s="20" t="n">
        <f aca="false">E42/D42</f>
        <v>8.125</v>
      </c>
      <c r="G42" s="20" t="n">
        <f aca="false">C42^2*PI()/4*B42/10</f>
        <v>353.429173528852</v>
      </c>
      <c r="H42" s="20" t="n">
        <f aca="false">G42/F42</f>
        <v>43.498975203551</v>
      </c>
      <c r="I42" s="20" t="n">
        <f aca="false">H42/9.81</f>
        <v>4.43414630005617</v>
      </c>
      <c r="J42" s="21" t="n">
        <f aca="false">H42/(VLOOKUP(K$1,A$2:H$30,8,FALSE()))-1</f>
        <v>-0.555555555555556</v>
      </c>
    </row>
    <row r="43" customFormat="false" ht="15" hidden="false" customHeight="false" outlineLevel="0" collapsed="false">
      <c r="A43" s="19" t="n">
        <v>42</v>
      </c>
      <c r="B43" s="18" t="n">
        <v>20</v>
      </c>
      <c r="C43" s="18" t="n">
        <v>16</v>
      </c>
      <c r="D43" s="18" t="n">
        <v>16</v>
      </c>
      <c r="E43" s="18" t="n">
        <v>130</v>
      </c>
      <c r="F43" s="20" t="n">
        <f aca="false">E43/D43</f>
        <v>8.125</v>
      </c>
      <c r="G43" s="20" t="n">
        <f aca="false">C43^2*PI()/4*B43/10</f>
        <v>402.123859659494</v>
      </c>
      <c r="H43" s="20" t="n">
        <f aca="false">G43/F43</f>
        <v>49.4921673427069</v>
      </c>
      <c r="I43" s="20" t="n">
        <f aca="false">H43/9.81</f>
        <v>5.04507312361946</v>
      </c>
      <c r="J43" s="21" t="n">
        <f aca="false">H43/(VLOOKUP(K$1,A$2:H$30,8,FALSE()))-1</f>
        <v>-0.494320987654321</v>
      </c>
    </row>
    <row r="44" customFormat="false" ht="15" hidden="false" customHeight="false" outlineLevel="0" collapsed="false">
      <c r="A44" s="19" t="n">
        <v>43</v>
      </c>
      <c r="B44" s="18" t="n">
        <v>20</v>
      </c>
      <c r="C44" s="18" t="n">
        <v>17</v>
      </c>
      <c r="D44" s="18" t="n">
        <v>16</v>
      </c>
      <c r="E44" s="18" t="n">
        <v>130</v>
      </c>
      <c r="F44" s="20" t="n">
        <f aca="false">E44/D44</f>
        <v>8.125</v>
      </c>
      <c r="G44" s="20" t="n">
        <f aca="false">C44^2*PI()/4*B44/10</f>
        <v>453.960138443725</v>
      </c>
      <c r="H44" s="20" t="n">
        <f aca="false">G44/F44</f>
        <v>55.8720170392277</v>
      </c>
      <c r="I44" s="20" t="n">
        <f aca="false">H44/9.81</f>
        <v>5.69541458096103</v>
      </c>
      <c r="J44" s="21" t="n">
        <f aca="false">H44/(VLOOKUP(K$1,A$2:H$30,8,FALSE()))-1</f>
        <v>-0.429135802469136</v>
      </c>
    </row>
    <row r="45" customFormat="false" ht="15" hidden="false" customHeight="false" outlineLevel="0" collapsed="false">
      <c r="A45" s="19" t="n">
        <v>44</v>
      </c>
      <c r="B45" s="18" t="n">
        <v>20</v>
      </c>
      <c r="C45" s="18" t="n">
        <v>18</v>
      </c>
      <c r="D45" s="18" t="n">
        <v>16</v>
      </c>
      <c r="E45" s="18" t="n">
        <v>130</v>
      </c>
      <c r="F45" s="20" t="n">
        <f aca="false">E45/D45</f>
        <v>8.125</v>
      </c>
      <c r="G45" s="20" t="n">
        <f aca="false">C45^2*PI()/4*B45/10</f>
        <v>508.938009881546</v>
      </c>
      <c r="H45" s="20" t="n">
        <f aca="false">G45/F45</f>
        <v>62.6385242931134</v>
      </c>
      <c r="I45" s="20" t="n">
        <f aca="false">H45/9.81</f>
        <v>6.38517067208088</v>
      </c>
      <c r="J45" s="21" t="n">
        <f aca="false">H45/(VLOOKUP(K$1,A$2:H$30,8,FALSE()))-1</f>
        <v>-0.36</v>
      </c>
    </row>
    <row r="46" customFormat="false" ht="15" hidden="false" customHeight="false" outlineLevel="0" collapsed="false">
      <c r="A46" s="19" t="n">
        <v>45</v>
      </c>
      <c r="B46" s="18" t="n">
        <v>20</v>
      </c>
      <c r="C46" s="18" t="n">
        <v>19</v>
      </c>
      <c r="D46" s="18" t="n">
        <v>16</v>
      </c>
      <c r="E46" s="18" t="n">
        <v>130</v>
      </c>
      <c r="F46" s="20" t="n">
        <f aca="false">E46/D46</f>
        <v>8.125</v>
      </c>
      <c r="G46" s="20" t="n">
        <f aca="false">C46^2*PI()/4*B46/10</f>
        <v>567.057473972958</v>
      </c>
      <c r="H46" s="20" t="n">
        <f aca="false">G46/F46</f>
        <v>69.791689104364</v>
      </c>
      <c r="I46" s="20" t="n">
        <f aca="false">H46/9.81</f>
        <v>7.114341396979</v>
      </c>
      <c r="J46" s="21" t="n">
        <f aca="false">H46/(VLOOKUP(K$1,A$2:H$30,8,FALSE()))-1</f>
        <v>-0.286913580246914</v>
      </c>
    </row>
    <row r="47" customFormat="false" ht="15" hidden="false" customHeight="false" outlineLevel="0" collapsed="false">
      <c r="A47" s="19" t="n">
        <v>46</v>
      </c>
      <c r="B47" s="18" t="n">
        <v>20</v>
      </c>
      <c r="C47" s="18" t="n">
        <v>20</v>
      </c>
      <c r="D47" s="18" t="n">
        <v>16</v>
      </c>
      <c r="E47" s="18" t="n">
        <v>130</v>
      </c>
      <c r="F47" s="20" t="n">
        <f aca="false">E47/D47</f>
        <v>8.125</v>
      </c>
      <c r="G47" s="20" t="n">
        <f aca="false">C47^2*PI()/4*B47/10</f>
        <v>628.318530717959</v>
      </c>
      <c r="H47" s="20" t="n">
        <f aca="false">G47/F47</f>
        <v>77.3315114729795</v>
      </c>
      <c r="I47" s="20" t="n">
        <f aca="false">H47/9.81</f>
        <v>7.88292675565541</v>
      </c>
      <c r="J47" s="21" t="n">
        <f aca="false">H47/(VLOOKUP(K$1,A$2:H$30,8,FALSE()))-1</f>
        <v>-0.209876543209876</v>
      </c>
    </row>
  </sheetData>
  <dataValidations count="1">
    <dataValidation allowBlank="false" error="Diese Zelle wird automatisch berechnet." errorStyle="stop" operator="greaterThan" prompt="Diese Zelle wird automatisch berechnet" promptTitle="Automatische Berechnung" showDropDown="false" showErrorMessage="true" showInputMessage="false" sqref="F2:J47" type="textLength">
      <formula1>9999999999999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131</TotalTime>
  <Application>LibreOffice/24.2.1.2$Windows_X86_64 LibreOffice_project/db4def46b0453cc22e2d0305797cf981b68ef5ac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2024-04-03T13:34:31Z</dcterms:created>
  <dc:creator/>
  <dc:description/>
  <dc:language>de-DE</dc:language>
  <cp:lastModifiedBy/>
  <dcterms:modified xsi:type="dcterms:W3CDTF">2024-04-03T19:44:35Z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